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380" windowHeight="6540" activeTab="0"/>
  </bookViews>
  <sheets>
    <sheet name="Stat 1" sheetId="1" r:id="rId1"/>
    <sheet name="Stat 2" sheetId="2" r:id="rId2"/>
    <sheet name="Population 1" sheetId="3" r:id="rId3"/>
    <sheet name="Population 2" sheetId="4" r:id="rId4"/>
    <sheet name="Population 3" sheetId="5" r:id="rId5"/>
  </sheets>
  <definedNames>
    <definedName name="Tailles1">'Stat 1'!$B$3:$B$32</definedName>
    <definedName name="Tailles2">'Stat 2'!$B$3:$B$32</definedName>
  </definedNames>
  <calcPr fullCalcOnLoad="1"/>
</workbook>
</file>

<file path=xl/sharedStrings.xml><?xml version="1.0" encoding="utf-8"?>
<sst xmlns="http://schemas.openxmlformats.org/spreadsheetml/2006/main" count="218" uniqueCount="66">
  <si>
    <t>Population 1</t>
  </si>
  <si>
    <t>Valeur maximum du caractère :</t>
  </si>
  <si>
    <t>Moyenne</t>
  </si>
  <si>
    <t>1er Quartile :</t>
  </si>
  <si>
    <t>Elève 1</t>
  </si>
  <si>
    <t>Valeur minimum du caractère :</t>
  </si>
  <si>
    <t>Médiane :</t>
  </si>
  <si>
    <t>3e Quartile :</t>
  </si>
  <si>
    <t>Elève 2</t>
  </si>
  <si>
    <t>Elève 3</t>
  </si>
  <si>
    <t>Classes</t>
  </si>
  <si>
    <t>Effectifs</t>
  </si>
  <si>
    <t>E. cum.</t>
  </si>
  <si>
    <t>Fréquence</t>
  </si>
  <si>
    <t>F. cum,</t>
  </si>
  <si>
    <t>Elève 4</t>
  </si>
  <si>
    <t>[150 ; 160[</t>
  </si>
  <si>
    <t>Elève 5</t>
  </si>
  <si>
    <t>[160 ; 170[</t>
  </si>
  <si>
    <t>Elève 6</t>
  </si>
  <si>
    <t>[170 ; 180[</t>
  </si>
  <si>
    <t>Elève 7</t>
  </si>
  <si>
    <t>[180 ; 190[</t>
  </si>
  <si>
    <t>Elève 8</t>
  </si>
  <si>
    <t>[190 ; 200[</t>
  </si>
  <si>
    <t>Elève 9</t>
  </si>
  <si>
    <t>Total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</si>
  <si>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</si>
  <si>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</si>
  <si>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</si>
  <si>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</si>
  <si>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</si>
  <si>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</si>
  <si>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</si>
  <si>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</si>
  <si>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</si>
  <si>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</si>
  <si>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</si>
  <si>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Elève 21</t>
  </si>
  <si>
    <t>Elève 22</t>
  </si>
  <si>
    <t>Elève 23</t>
  </si>
  <si>
    <t>Elève 24</t>
  </si>
  <si>
    <t>Elève 25</t>
  </si>
  <si>
    <t>Elève 26</t>
  </si>
  <si>
    <t>Elève 27</t>
  </si>
  <si>
    <t>Elève 28</t>
  </si>
  <si>
    <t>Elève 29</t>
  </si>
  <si>
    <t>Elève 30</t>
  </si>
  <si>
    <t>Calcul sur l'ensemble de la série :</t>
  </si>
  <si>
    <t>Moyenne :</t>
  </si>
  <si>
    <t>Ecart Type :</t>
  </si>
  <si>
    <t>Centre</t>
  </si>
  <si>
    <r>
      <t>(x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-m)</t>
    </r>
    <r>
      <rPr>
        <vertAlign val="superscript"/>
        <sz val="10"/>
        <rFont val="Arial"/>
        <family val="2"/>
      </rPr>
      <t>2</t>
    </r>
  </si>
  <si>
    <t>[</t>
  </si>
  <si>
    <t>;</t>
  </si>
  <si>
    <t>:</t>
  </si>
  <si>
    <t>N =</t>
  </si>
  <si>
    <t>Calcul avec les classes :</t>
  </si>
  <si>
    <t>Moyenne pondérée :</t>
  </si>
  <si>
    <t>Variance V :</t>
  </si>
  <si>
    <r>
      <t xml:space="preserve">1/N </t>
    </r>
    <r>
      <rPr>
        <sz val="10"/>
        <rFont val="Symbol"/>
        <family val="1"/>
      </rPr>
      <t>S</t>
    </r>
    <r>
      <rPr>
        <sz val="10"/>
        <rFont val="Arial"/>
        <family val="0"/>
      </rPr>
      <t>n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(x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-m)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</si>
  <si>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Ecart Type  :</t>
  </si>
  <si>
    <t>Population 2</t>
  </si>
  <si>
    <t>Population 3</t>
  </si>
  <si>
    <t>Elèves</t>
  </si>
  <si>
    <t>Tailles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</si>
</sst>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2"/>
    </font>
    <font>
      <sz val="8.25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indexed="4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2" fontId="0" fillId="0" borderId="0" xfId="0" applyNumberFormat="1" applyAlignment="1">
      <alignment/>
    </xf>
    <xf numFmtId="0" fontId="0" fillId="5" borderId="2" xfId="0" applyFill="1" applyBorder="1" applyAlignment="1">
      <alignment/>
    </xf>
    <xf numFmtId="172" fontId="0" fillId="5" borderId="2" xfId="0" applyNumberForma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72" fontId="0" fillId="5" borderId="2" xfId="19" applyNumberFormat="1" applyFont="1" applyFill="1" applyBorder="1" applyAlignment="1">
      <alignment horizontal="center"/>
    </xf>
    <xf numFmtId="0" fontId="0" fillId="4" borderId="2" xfId="0" applyFill="1" applyBorder="1" applyAlignment="1">
      <alignment/>
    </xf>
    <xf numFmtId="2" fontId="0" fillId="4" borderId="2" xfId="0" applyNumberForma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9" fontId="0" fillId="5" borderId="2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1" fillId="0" borderId="0" xfId="0" applyFont="1" applyAlignment="1">
      <alignment/>
    </xf>
    <xf numFmtId="0" fontId="1" fillId="2" borderId="7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946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'Stat 1'!$D$6:$D$10</c:f>
              <c:strCache/>
            </c:strRef>
          </c:cat>
          <c:val>
            <c:numRef>
              <c:f>'Stat 1'!$E$6:$E$10</c:f>
              <c:numCache/>
            </c:numRef>
          </c:val>
        </c:ser>
        <c:overlap val="100"/>
        <c:gapWidth val="0"/>
        <c:axId val="41860456"/>
        <c:axId val="7315017"/>
      </c:barChart>
      <c:catAx>
        <c:axId val="41860456"/>
        <c:scaling>
          <c:orientation val="minMax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
tailles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15017"/>
        <c:crosses val="autoZero"/>
        <c:auto val="0"/>
        <c:lblOffset val="100"/>
        <c:noMultiLvlLbl val="0"/>
      </c:catAx>
      <c:valAx>
        <c:axId val="7315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860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2'!$E$6:$E$10</c:f>
              <c:numCache/>
            </c:numRef>
          </c:cat>
          <c:val>
            <c:numRef>
              <c:f>'Stat 2'!$J$6:$J$10</c:f>
              <c:numCache/>
            </c:numRef>
          </c:val>
        </c:ser>
        <c:gapWidth val="0"/>
        <c:axId val="27986358"/>
        <c:axId val="28278335"/>
      </c:barChart>
      <c:catAx>
        <c:axId val="2798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78335"/>
        <c:crosses val="autoZero"/>
        <c:auto val="1"/>
        <c:lblOffset val="100"/>
        <c:noMultiLvlLbl val="0"/>
      </c:catAx>
      <c:valAx>
        <c:axId val="28278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8635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44"/>
          <c:w val="0.94325"/>
          <c:h val="0.912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 2'!$E$6:$E$11</c:f>
              <c:numCache/>
            </c:numRef>
          </c:xVal>
          <c:yVal>
            <c:numRef>
              <c:f>'Stat 2'!$M$5:$M$10</c:f>
              <c:numCache/>
            </c:numRef>
          </c:yVal>
          <c:smooth val="1"/>
        </c:ser>
        <c:axId val="32074036"/>
        <c:axId val="14309285"/>
      </c:scatterChart>
      <c:valAx>
        <c:axId val="32074036"/>
        <c:scaling>
          <c:orientation val="minMax"/>
          <c:max val="200"/>
          <c:min val="15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309285"/>
        <c:crosses val="autoZero"/>
        <c:crossBetween val="midCat"/>
        <c:dispUnits/>
        <c:majorUnit val="10"/>
        <c:minorUnit val="5"/>
      </c:valAx>
      <c:valAx>
        <c:axId val="1430928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74036"/>
        <c:crosses val="autoZero"/>
        <c:crossBetween val="midCat"/>
        <c:dispUnits/>
        <c:majorUnit val="0.5"/>
        <c:minorUnit val="0.1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12</xdr:row>
      <xdr:rowOff>38100</xdr:rowOff>
    </xdr:from>
    <xdr:to>
      <xdr:col>11</xdr:col>
      <xdr:colOff>19050</xdr:colOff>
      <xdr:row>25</xdr:row>
      <xdr:rowOff>142875</xdr:rowOff>
    </xdr:to>
    <xdr:graphicFrame>
      <xdr:nvGraphicFramePr>
        <xdr:cNvPr id="1" name="Chart 3"/>
        <xdr:cNvGraphicFramePr/>
      </xdr:nvGraphicFramePr>
      <xdr:xfrm>
        <a:off x="1981200" y="2019300"/>
        <a:ext cx="36004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0.885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1971675"/>
          <a:ext cx="35242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150            160            170            180           190          200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16</xdr:row>
      <xdr:rowOff>123825</xdr:rowOff>
    </xdr:from>
    <xdr:to>
      <xdr:col>13</xdr:col>
      <xdr:colOff>238125</xdr:colOff>
      <xdr:row>30</xdr:row>
      <xdr:rowOff>95250</xdr:rowOff>
    </xdr:to>
    <xdr:graphicFrame>
      <xdr:nvGraphicFramePr>
        <xdr:cNvPr id="1" name="Chart 4"/>
        <xdr:cNvGraphicFramePr/>
      </xdr:nvGraphicFramePr>
      <xdr:xfrm>
        <a:off x="1085850" y="2828925"/>
        <a:ext cx="36957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47625</xdr:colOff>
      <xdr:row>10</xdr:row>
      <xdr:rowOff>114300</xdr:rowOff>
    </xdr:from>
    <xdr:to>
      <xdr:col>17</xdr:col>
      <xdr:colOff>409575</xdr:colOff>
      <xdr:row>24</xdr:row>
      <xdr:rowOff>57150</xdr:rowOff>
    </xdr:to>
    <xdr:graphicFrame>
      <xdr:nvGraphicFramePr>
        <xdr:cNvPr id="2" name="Chart 2"/>
        <xdr:cNvGraphicFramePr/>
      </xdr:nvGraphicFramePr>
      <xdr:xfrm>
        <a:off x="4095750" y="1809750"/>
        <a:ext cx="34480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2"/>
  <sheetViews>
    <sheetView tabSelected="1" workbookViewId="0" topLeftCell="A1">
      <selection activeCell="G2" sqref="G2"/>
    </sheetView>
  </sheetViews>
  <sheetFormatPr defaultColWidth="11.421875" defaultRowHeight="12.75"/>
  <cols>
    <col min="1" max="1" width="7.7109375" style="0" customWidth="1"/>
    <col min="2" max="2" width="6.7109375" style="0" customWidth="1"/>
    <col min="3" max="3" width="4.140625" style="0" customWidth="1"/>
    <col min="4" max="4" width="9.7109375" style="0" customWidth="1"/>
    <col min="5" max="5" width="8.140625" style="0" customWidth="1"/>
    <col min="6" max="6" width="9.00390625" style="0" customWidth="1"/>
    <col min="7" max="7" width="9.7109375" style="0" customWidth="1"/>
    <col min="8" max="8" width="7.57421875" style="0" customWidth="1"/>
    <col min="9" max="9" width="9.57421875" style="0" customWidth="1"/>
    <col min="10" max="10" width="8.140625" style="0" customWidth="1"/>
    <col min="11" max="11" width="3.00390625" style="0" customWidth="1"/>
    <col min="12" max="12" width="11.28125" style="0" customWidth="1"/>
    <col min="13" max="13" width="8.00390625" style="0" customWidth="1"/>
  </cols>
  <sheetData>
    <row r="1" ht="13.5" thickBot="1">
      <c r="A1" t="s">
        <v>0</v>
      </c>
    </row>
    <row r="2" spans="1:13" ht="14.25" thickBot="1" thickTop="1">
      <c r="A2" s="1" t="s">
        <v>64</v>
      </c>
      <c r="B2" s="1" t="s">
        <v>65</v>
      </c>
      <c r="D2" t="s">
        <v>1</v>
      </c>
      <c r="G2" s="16">
        <f>MAX(Tailles1)</f>
        <v>198</v>
      </c>
      <c r="I2" t="s">
        <v>2</v>
      </c>
      <c r="J2" s="17">
        <f>AVERAGE(Tailles1)</f>
        <v>175.23333333333332</v>
      </c>
      <c r="L2" t="s">
        <v>3</v>
      </c>
      <c r="M2" s="16">
        <f>QUARTILE(Tailles1,1)</f>
        <v>167</v>
      </c>
    </row>
    <row r="3" spans="1:13" ht="13.5" thickTop="1">
      <c r="A3" s="3" t="s">
        <v>4</v>
      </c>
      <c r="B3" s="4">
        <v>183</v>
      </c>
      <c r="D3" t="s">
        <v>5</v>
      </c>
      <c r="G3" s="16">
        <f>MIN(Tailles1)</f>
        <v>150</v>
      </c>
      <c r="I3" t="s">
        <v>6</v>
      </c>
      <c r="J3" s="16">
        <f>MEDIAN(Tailles1)</f>
        <v>175.5</v>
      </c>
      <c r="L3" t="s">
        <v>7</v>
      </c>
      <c r="M3" s="16">
        <f>QUARTILE(Tailles1,3)</f>
        <v>182.75</v>
      </c>
    </row>
    <row r="4" spans="1:2" ht="12.75">
      <c r="A4" s="2" t="s">
        <v>8</v>
      </c>
      <c r="B4" s="5">
        <v>190</v>
      </c>
    </row>
    <row r="5" spans="1:8" ht="12.75">
      <c r="A5" s="2" t="s">
        <v>9</v>
      </c>
      <c r="B5" s="5">
        <v>167</v>
      </c>
      <c r="D5" s="7" t="s">
        <v>10</v>
      </c>
      <c r="E5" s="7" t="s">
        <v>11</v>
      </c>
      <c r="F5" s="11" t="s">
        <v>12</v>
      </c>
      <c r="G5" s="11" t="s">
        <v>13</v>
      </c>
      <c r="H5" s="11" t="s">
        <v>14</v>
      </c>
    </row>
    <row r="6" spans="1:8" ht="12.75">
      <c r="A6" s="2" t="s">
        <v>15</v>
      </c>
      <c r="B6" s="5">
        <v>150</v>
      </c>
      <c r="D6" s="7" t="s">
        <v>16</v>
      </c>
      <c r="E6" s="8">
        <f>COUNTIF(Tailles1,"&gt;=150")-COUNTIF(Tailles1,"&gt;=160")</f>
        <v>2</v>
      </c>
      <c r="F6" s="13">
        <v>2</v>
      </c>
      <c r="G6" s="15">
        <f aca="true" t="shared" si="0" ref="G6:H10">E6/$E$11</f>
        <v>0.06666666666666667</v>
      </c>
      <c r="H6" s="12">
        <f t="shared" si="0"/>
        <v>0.06666666666666667</v>
      </c>
    </row>
    <row r="7" spans="1:9" ht="12.75">
      <c r="A7" s="2" t="s">
        <v>17</v>
      </c>
      <c r="B7" s="5">
        <v>174</v>
      </c>
      <c r="D7" s="7" t="s">
        <v>18</v>
      </c>
      <c r="E7" s="8">
        <f>COUNTIF(Tailles1,"&gt;=160")-COUNTIF(Tailles1,"&gt;=170")</f>
        <v>7</v>
      </c>
      <c r="F7" s="14">
        <f>F6+E7</f>
        <v>9</v>
      </c>
      <c r="G7" s="15">
        <f t="shared" si="0"/>
        <v>0.23333333333333334</v>
      </c>
      <c r="H7" s="12">
        <f t="shared" si="0"/>
        <v>0.3</v>
      </c>
      <c r="I7" s="10"/>
    </row>
    <row r="8" spans="1:8" ht="12.75">
      <c r="A8" s="2" t="s">
        <v>19</v>
      </c>
      <c r="B8" s="5">
        <v>171</v>
      </c>
      <c r="D8" s="7" t="s">
        <v>20</v>
      </c>
      <c r="E8" s="8">
        <f>COUNTIF(Tailles1,"&gt;=170")-COUNTIF(Tailles1,"&gt;=180")</f>
        <v>10</v>
      </c>
      <c r="F8" s="14">
        <f>F7+E8</f>
        <v>19</v>
      </c>
      <c r="G8" s="15">
        <f t="shared" si="0"/>
        <v>0.3333333333333333</v>
      </c>
      <c r="H8" s="12">
        <f t="shared" si="0"/>
        <v>0.6333333333333333</v>
      </c>
    </row>
    <row r="9" spans="1:8" ht="12.75">
      <c r="A9" s="2" t="s">
        <v>21</v>
      </c>
      <c r="B9" s="5">
        <v>187</v>
      </c>
      <c r="D9" s="7" t="s">
        <v>22</v>
      </c>
      <c r="E9" s="8">
        <f>COUNTIF(Tailles1,"&gt;=180")-COUNTIF(Tailles1,"&gt;=190")</f>
        <v>7</v>
      </c>
      <c r="F9" s="14">
        <f>F8+E9</f>
        <v>26</v>
      </c>
      <c r="G9" s="15">
        <f t="shared" si="0"/>
        <v>0.23333333333333334</v>
      </c>
      <c r="H9" s="12">
        <f t="shared" si="0"/>
        <v>0.8666666666666667</v>
      </c>
    </row>
    <row r="10" spans="1:8" ht="12.75">
      <c r="A10" s="2" t="s">
        <v>23</v>
      </c>
      <c r="B10" s="5">
        <v>155</v>
      </c>
      <c r="D10" s="7" t="s">
        <v>24</v>
      </c>
      <c r="E10" s="8">
        <f>COUNTIF(Tailles1,"&gt;=190")-COUNTIF(Tailles1,"&gt;=200")</f>
        <v>4</v>
      </c>
      <c r="F10" s="14">
        <f>F9+E10</f>
        <v>30</v>
      </c>
      <c r="G10" s="15">
        <f t="shared" si="0"/>
        <v>0.13333333333333333</v>
      </c>
      <c r="H10" s="12">
        <f t="shared" si="0"/>
        <v>1</v>
      </c>
    </row>
    <row r="11" spans="1:5" ht="12.75">
      <c r="A11" s="2" t="s">
        <v>25</v>
      </c>
      <c r="B11" s="5">
        <v>170</v>
      </c>
      <c r="D11" s="6" t="s">
        <v>26</v>
      </c>
      <c r="E11" s="9">
        <f>SUM(E6:E10)</f>
        <v>30</v>
      </c>
    </row>
    <row r="12" spans="1:2" ht="12.75">
      <c r="A12" s="2" t="s">
        <v>27</v>
      </c>
      <c r="B12" s="5">
        <v>173</v>
      </c>
    </row>
    <row r="13" spans="1:2" ht="12.75">
      <c r="A13" s="2" t="s">
        <v>28</v>
      </c>
      <c r="B13" s="5">
        <v>177</v>
      </c>
    </row>
    <row r="14" spans="1:2" ht="12.75">
      <c r="A14" s="2" t="s">
        <v>29</v>
      </c>
      <c r="B14" s="5">
        <v>161</v>
      </c>
    </row>
    <row r="15" spans="1:2" ht="12.75">
      <c r="A15" s="2" t="s">
        <v>30</v>
      </c>
      <c r="B15" s="5">
        <v>163</v>
      </c>
    </row>
    <row r="16" spans="1:2" ht="12.75">
      <c r="A16" s="2" t="s">
        <v>31</v>
      </c>
      <c r="B16" s="5">
        <v>172</v>
      </c>
    </row>
    <row r="17" spans="1:2" ht="12.75">
      <c r="A17" s="2" t="s">
        <v>32</v>
      </c>
      <c r="B17" s="5">
        <v>160</v>
      </c>
    </row>
    <row r="18" spans="1:2" ht="12.75">
      <c r="A18" s="2" t="s">
        <v>33</v>
      </c>
      <c r="B18" s="5">
        <v>198</v>
      </c>
    </row>
    <row r="19" spans="1:2" ht="12.75">
      <c r="A19" s="2" t="s">
        <v>34</v>
      </c>
      <c r="B19" s="5">
        <v>175</v>
      </c>
    </row>
    <row r="20" spans="1:2" ht="12.75">
      <c r="A20" s="2" t="s">
        <v>35</v>
      </c>
      <c r="B20" s="5">
        <v>188</v>
      </c>
    </row>
    <row r="21" spans="1:2" ht="12.75">
      <c r="A21" s="2" t="s">
        <v>36</v>
      </c>
      <c r="B21" s="5">
        <v>176</v>
      </c>
    </row>
    <row r="22" spans="1:2" ht="12.75">
      <c r="A22" s="2" t="s">
        <v>37</v>
      </c>
      <c r="B22" s="5">
        <v>178</v>
      </c>
    </row>
    <row r="23" spans="1:2" ht="12.75">
      <c r="A23" s="2" t="s">
        <v>38</v>
      </c>
      <c r="B23" s="5">
        <v>163</v>
      </c>
    </row>
    <row r="24" spans="1:2" ht="12.75">
      <c r="A24" s="2" t="s">
        <v>39</v>
      </c>
      <c r="B24" s="5">
        <v>181</v>
      </c>
    </row>
    <row r="25" spans="1:2" ht="12.75">
      <c r="A25" s="2" t="s">
        <v>40</v>
      </c>
      <c r="B25" s="5">
        <v>186</v>
      </c>
    </row>
    <row r="26" spans="1:2" ht="12.75">
      <c r="A26" s="2" t="s">
        <v>41</v>
      </c>
      <c r="B26" s="5">
        <v>167</v>
      </c>
    </row>
    <row r="27" spans="1:2" ht="12.75">
      <c r="A27" s="2" t="s">
        <v>42</v>
      </c>
      <c r="B27" s="5">
        <v>163</v>
      </c>
    </row>
    <row r="28" spans="1:2" ht="12.75">
      <c r="A28" s="2" t="s">
        <v>43</v>
      </c>
      <c r="B28" s="5">
        <v>181</v>
      </c>
    </row>
    <row r="29" spans="1:2" ht="12.75">
      <c r="A29" s="2" t="s">
        <v>44</v>
      </c>
      <c r="B29" s="5">
        <v>195</v>
      </c>
    </row>
    <row r="30" spans="1:2" ht="12.75">
      <c r="A30" s="2" t="s">
        <v>45</v>
      </c>
      <c r="B30" s="5">
        <v>182</v>
      </c>
    </row>
    <row r="31" spans="1:2" ht="12.75">
      <c r="A31" s="2" t="s">
        <v>46</v>
      </c>
      <c r="B31" s="5">
        <v>194</v>
      </c>
    </row>
    <row r="32" spans="1:2" ht="12.75">
      <c r="A32" s="2" t="s">
        <v>47</v>
      </c>
      <c r="B32" s="5">
        <v>177</v>
      </c>
    </row>
  </sheetData>
  <printOptions headings="1"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32"/>
  <sheetViews>
    <sheetView workbookViewId="0" topLeftCell="A1">
      <selection activeCell="P29" sqref="P29"/>
    </sheetView>
  </sheetViews>
  <sheetFormatPr defaultColWidth="11.421875" defaultRowHeight="12.75"/>
  <cols>
    <col min="1" max="1" width="7.7109375" style="0" customWidth="1"/>
    <col min="2" max="2" width="6.8515625" style="0" customWidth="1"/>
    <col min="3" max="3" width="3.57421875" style="0" customWidth="1"/>
    <col min="4" max="4" width="1.421875" style="0" customWidth="1"/>
    <col min="5" max="5" width="4.140625" style="0" customWidth="1"/>
    <col min="6" max="6" width="1.1484375" style="0" customWidth="1"/>
    <col min="7" max="7" width="3.7109375" style="0" customWidth="1"/>
    <col min="8" max="8" width="2.00390625" style="0" customWidth="1"/>
    <col min="9" max="9" width="6.28125" style="0" customWidth="1"/>
    <col min="10" max="10" width="7.8515625" style="0" customWidth="1"/>
    <col min="11" max="11" width="7.00390625" style="0" customWidth="1"/>
    <col min="12" max="12" width="9.00390625" style="0" customWidth="1"/>
    <col min="13" max="13" width="7.421875" style="0" customWidth="1"/>
    <col min="14" max="14" width="10.57421875" style="0" customWidth="1"/>
    <col min="15" max="15" width="9.00390625" style="0" customWidth="1"/>
    <col min="16" max="16" width="7.8515625" style="0" customWidth="1"/>
  </cols>
  <sheetData>
    <row r="1" spans="1:15" ht="13.5" thickBot="1">
      <c r="A1" t="s">
        <v>0</v>
      </c>
      <c r="D1" s="23" t="s">
        <v>48</v>
      </c>
      <c r="N1" t="s">
        <v>49</v>
      </c>
      <c r="O1" s="16">
        <f>AVERAGE(Tailles2)</f>
        <v>175.23333333333332</v>
      </c>
    </row>
    <row r="2" spans="1:15" ht="14.25" thickBot="1" thickTop="1">
      <c r="A2" s="1" t="s">
        <v>64</v>
      </c>
      <c r="B2" s="1" t="s">
        <v>65</v>
      </c>
      <c r="G2" t="s">
        <v>1</v>
      </c>
      <c r="L2" s="16">
        <f>MAX(Tailles2)</f>
        <v>198</v>
      </c>
      <c r="N2" t="s">
        <v>6</v>
      </c>
      <c r="O2" s="16">
        <f>MEDIAN(Tailles2)</f>
        <v>175.5</v>
      </c>
    </row>
    <row r="3" spans="1:15" ht="13.5" thickTop="1">
      <c r="A3" s="3" t="s">
        <v>4</v>
      </c>
      <c r="B3" s="4">
        <v>183</v>
      </c>
      <c r="G3" t="s">
        <v>5</v>
      </c>
      <c r="L3" s="16">
        <f>MIN(Tailles2)</f>
        <v>150</v>
      </c>
      <c r="N3" t="s">
        <v>50</v>
      </c>
      <c r="O3" s="16">
        <f>STDEVP(Tailles2)</f>
        <v>11.848159725834595</v>
      </c>
    </row>
    <row r="4" spans="1:2" ht="12.75">
      <c r="A4" s="2" t="s">
        <v>8</v>
      </c>
      <c r="B4" s="5">
        <v>190</v>
      </c>
    </row>
    <row r="5" spans="1:14" ht="15.75">
      <c r="A5" s="2" t="s">
        <v>9</v>
      </c>
      <c r="B5" s="5">
        <v>167</v>
      </c>
      <c r="D5" s="18"/>
      <c r="E5" s="20" t="s">
        <v>10</v>
      </c>
      <c r="F5" s="20"/>
      <c r="G5" s="20"/>
      <c r="H5" s="19"/>
      <c r="I5" s="19" t="s">
        <v>51</v>
      </c>
      <c r="J5" s="7" t="s">
        <v>11</v>
      </c>
      <c r="K5" s="11" t="s">
        <v>12</v>
      </c>
      <c r="L5" s="11" t="s">
        <v>13</v>
      </c>
      <c r="M5" s="21" t="s">
        <v>14</v>
      </c>
      <c r="N5" s="25" t="s">
        <v>52</v>
      </c>
    </row>
    <row r="6" spans="1:14" ht="12.75">
      <c r="A6" s="2" t="s">
        <v>15</v>
      </c>
      <c r="B6" s="5">
        <v>150</v>
      </c>
      <c r="D6" s="18" t="s">
        <v>53</v>
      </c>
      <c r="E6" s="20">
        <v>150</v>
      </c>
      <c r="F6" s="20" t="s">
        <v>54</v>
      </c>
      <c r="G6" s="20">
        <f>E6+10</f>
        <v>160</v>
      </c>
      <c r="H6" s="19" t="s">
        <v>53</v>
      </c>
      <c r="I6" s="22">
        <f>(E6+G6)/2</f>
        <v>155</v>
      </c>
      <c r="J6" s="8">
        <f>COUNTIF(Tailles2,"&gt;="&amp;E6)-COUNTIF(Tailles2,"&gt;="&amp;G6)</f>
        <v>2</v>
      </c>
      <c r="K6" s="13">
        <f>J6</f>
        <v>2</v>
      </c>
      <c r="L6" s="15">
        <f aca="true" t="shared" si="0" ref="L6:M10">J6/$J$11</f>
        <v>0.06666666666666667</v>
      </c>
      <c r="M6" s="12">
        <f t="shared" si="0"/>
        <v>0.06666666666666667</v>
      </c>
      <c r="N6" s="5">
        <f>(I6-$J$14)^2</f>
        <v>455.11111111111154</v>
      </c>
    </row>
    <row r="7" spans="1:14" ht="12.75">
      <c r="A7" s="2" t="s">
        <v>17</v>
      </c>
      <c r="B7" s="5">
        <v>174</v>
      </c>
      <c r="D7" s="18" t="s">
        <v>53</v>
      </c>
      <c r="E7" s="20">
        <f>E6+10</f>
        <v>160</v>
      </c>
      <c r="F7" s="20" t="s">
        <v>54</v>
      </c>
      <c r="G7" s="20">
        <f>E7+10</f>
        <v>170</v>
      </c>
      <c r="H7" s="19" t="s">
        <v>53</v>
      </c>
      <c r="I7" s="22">
        <f>(E7+G7)/2</f>
        <v>165</v>
      </c>
      <c r="J7" s="8">
        <f>COUNTIF(Tailles2,"&gt;="&amp;E7)-COUNTIF(Tailles2,"&gt;="&amp;G7)</f>
        <v>7</v>
      </c>
      <c r="K7" s="14">
        <f>K6+J7</f>
        <v>9</v>
      </c>
      <c r="L7" s="15">
        <f t="shared" si="0"/>
        <v>0.23333333333333334</v>
      </c>
      <c r="M7" s="12">
        <f t="shared" si="0"/>
        <v>0.3</v>
      </c>
      <c r="N7" s="5">
        <f>(I7-$J$14)^2</f>
        <v>128.44444444444466</v>
      </c>
    </row>
    <row r="8" spans="1:14" ht="12.75">
      <c r="A8" s="2" t="s">
        <v>19</v>
      </c>
      <c r="B8" s="5">
        <v>171</v>
      </c>
      <c r="D8" s="18" t="s">
        <v>53</v>
      </c>
      <c r="E8" s="20">
        <f>E7+10</f>
        <v>170</v>
      </c>
      <c r="F8" s="20" t="s">
        <v>54</v>
      </c>
      <c r="G8" s="20">
        <f>E8+10</f>
        <v>180</v>
      </c>
      <c r="H8" s="19" t="s">
        <v>53</v>
      </c>
      <c r="I8" s="22">
        <f>(E8+G8)/2</f>
        <v>175</v>
      </c>
      <c r="J8" s="8">
        <f>COUNTIF(Tailles2,"&gt;="&amp;E8)-COUNTIF(Tailles2,"&gt;="&amp;G8)</f>
        <v>10</v>
      </c>
      <c r="K8" s="14">
        <f>K7+J8</f>
        <v>19</v>
      </c>
      <c r="L8" s="15">
        <f t="shared" si="0"/>
        <v>0.3333333333333333</v>
      </c>
      <c r="M8" s="12">
        <f t="shared" si="0"/>
        <v>0.6333333333333333</v>
      </c>
      <c r="N8" s="5">
        <f>(I8-$J$14)^2</f>
        <v>1.777777777777803</v>
      </c>
    </row>
    <row r="9" spans="1:14" ht="12.75">
      <c r="A9" s="2" t="s">
        <v>21</v>
      </c>
      <c r="B9" s="5">
        <v>187</v>
      </c>
      <c r="D9" s="18" t="s">
        <v>53</v>
      </c>
      <c r="E9" s="20">
        <f>E8+10</f>
        <v>180</v>
      </c>
      <c r="F9" s="20" t="s">
        <v>54</v>
      </c>
      <c r="G9" s="20">
        <f>E9+10</f>
        <v>190</v>
      </c>
      <c r="H9" s="19" t="s">
        <v>53</v>
      </c>
      <c r="I9" s="22">
        <f>(E9+G9)/2</f>
        <v>185</v>
      </c>
      <c r="J9" s="8">
        <f>COUNTIF(Tailles2,"&gt;="&amp;E9)-COUNTIF(Tailles2,"&gt;="&amp;G9)</f>
        <v>7</v>
      </c>
      <c r="K9" s="14">
        <f>K8+J9</f>
        <v>26</v>
      </c>
      <c r="L9" s="15">
        <f t="shared" si="0"/>
        <v>0.23333333333333334</v>
      </c>
      <c r="M9" s="12">
        <f t="shared" si="0"/>
        <v>0.8666666666666667</v>
      </c>
      <c r="N9" s="5">
        <f>(I9-$J$14)^2</f>
        <v>75.11111111111094</v>
      </c>
    </row>
    <row r="10" spans="1:14" ht="12.75">
      <c r="A10" s="2" t="s">
        <v>23</v>
      </c>
      <c r="B10" s="5">
        <v>155</v>
      </c>
      <c r="D10" s="18" t="s">
        <v>53</v>
      </c>
      <c r="E10" s="20">
        <f>E9+10</f>
        <v>190</v>
      </c>
      <c r="F10" s="20" t="s">
        <v>54</v>
      </c>
      <c r="G10" s="20">
        <f>E10+10</f>
        <v>200</v>
      </c>
      <c r="H10" s="19" t="s">
        <v>53</v>
      </c>
      <c r="I10" s="22">
        <f>(E10+G10)/2</f>
        <v>195</v>
      </c>
      <c r="J10" s="8">
        <f>COUNTIF(Tailles2,"&gt;="&amp;E10)-COUNTIF(Tailles2,"&gt;="&amp;G10)</f>
        <v>4</v>
      </c>
      <c r="K10" s="14">
        <f>K9+J10</f>
        <v>30</v>
      </c>
      <c r="L10" s="15">
        <f t="shared" si="0"/>
        <v>0.13333333333333333</v>
      </c>
      <c r="M10" s="12">
        <f t="shared" si="0"/>
        <v>1</v>
      </c>
      <c r="N10" s="5">
        <f>(I10-$J$14)^2</f>
        <v>348.4444444444441</v>
      </c>
    </row>
    <row r="11" spans="1:10" ht="12.75">
      <c r="A11" s="2" t="s">
        <v>25</v>
      </c>
      <c r="B11" s="5">
        <v>170</v>
      </c>
      <c r="E11" s="26">
        <v>200</v>
      </c>
      <c r="G11" s="6" t="s">
        <v>26</v>
      </c>
      <c r="H11" s="6" t="s">
        <v>55</v>
      </c>
      <c r="I11" s="6" t="s">
        <v>56</v>
      </c>
      <c r="J11" s="9">
        <f>SUM(J5:J10)</f>
        <v>30</v>
      </c>
    </row>
    <row r="12" spans="1:2" ht="12.75">
      <c r="A12" s="2" t="s">
        <v>27</v>
      </c>
      <c r="B12" s="5">
        <v>173</v>
      </c>
    </row>
    <row r="13" spans="1:4" ht="12.75">
      <c r="A13" s="2" t="s">
        <v>28</v>
      </c>
      <c r="B13" s="5">
        <v>177</v>
      </c>
      <c r="D13" s="23" t="s">
        <v>57</v>
      </c>
    </row>
    <row r="14" spans="1:10" ht="12.75">
      <c r="A14" s="2" t="s">
        <v>29</v>
      </c>
      <c r="B14" s="5">
        <v>161</v>
      </c>
      <c r="D14" t="s">
        <v>58</v>
      </c>
      <c r="J14">
        <f>SUMPRODUCT(I6:I10,J6:J10)/J11</f>
        <v>176.33333333333334</v>
      </c>
    </row>
    <row r="15" spans="1:11" ht="15.75">
      <c r="A15" s="2" t="s">
        <v>30</v>
      </c>
      <c r="B15" s="5">
        <v>163</v>
      </c>
      <c r="D15" t="s">
        <v>59</v>
      </c>
      <c r="I15" t="s">
        <v>60</v>
      </c>
      <c r="K15">
        <f>1/J11*SUMPRODUCT(J6:J10,N6:N10)</f>
        <v>124.8888888888889</v>
      </c>
    </row>
    <row r="16" spans="1:9" ht="12.75">
      <c r="A16" s="2" t="s">
        <v>31</v>
      </c>
      <c r="B16" s="5">
        <v>172</v>
      </c>
      <c r="D16" t="s">
        <v>61</v>
      </c>
      <c r="I16">
        <f>SQRT(K15)</f>
        <v>11.175369742826808</v>
      </c>
    </row>
    <row r="17" spans="1:2" ht="12.75">
      <c r="A17" s="2" t="s">
        <v>32</v>
      </c>
      <c r="B17" s="5">
        <v>160</v>
      </c>
    </row>
    <row r="18" spans="1:2" ht="12.75">
      <c r="A18" s="2" t="s">
        <v>33</v>
      </c>
      <c r="B18" s="5">
        <v>198</v>
      </c>
    </row>
    <row r="19" spans="1:2" ht="12.75">
      <c r="A19" s="2" t="s">
        <v>34</v>
      </c>
      <c r="B19" s="5">
        <v>175</v>
      </c>
    </row>
    <row r="20" spans="1:2" ht="12.75">
      <c r="A20" s="2" t="s">
        <v>35</v>
      </c>
      <c r="B20" s="5">
        <v>188</v>
      </c>
    </row>
    <row r="21" spans="1:2" ht="12.75">
      <c r="A21" s="2" t="s">
        <v>36</v>
      </c>
      <c r="B21" s="5">
        <v>176</v>
      </c>
    </row>
    <row r="22" spans="1:2" ht="12.75">
      <c r="A22" s="2" t="s">
        <v>37</v>
      </c>
      <c r="B22" s="5">
        <v>178</v>
      </c>
    </row>
    <row r="23" spans="1:2" ht="12.75">
      <c r="A23" s="2" t="s">
        <v>38</v>
      </c>
      <c r="B23" s="5">
        <v>163</v>
      </c>
    </row>
    <row r="24" spans="1:2" ht="12.75">
      <c r="A24" s="2" t="s">
        <v>39</v>
      </c>
      <c r="B24" s="5">
        <v>181</v>
      </c>
    </row>
    <row r="25" spans="1:2" ht="12.75">
      <c r="A25" s="2" t="s">
        <v>40</v>
      </c>
      <c r="B25" s="5">
        <v>186</v>
      </c>
    </row>
    <row r="26" spans="1:2" ht="12.75">
      <c r="A26" s="2" t="s">
        <v>41</v>
      </c>
      <c r="B26" s="5">
        <v>167</v>
      </c>
    </row>
    <row r="27" spans="1:2" ht="12.75">
      <c r="A27" s="2" t="s">
        <v>42</v>
      </c>
      <c r="B27" s="5">
        <v>163</v>
      </c>
    </row>
    <row r="28" spans="1:2" ht="12.75">
      <c r="A28" s="2" t="s">
        <v>43</v>
      </c>
      <c r="B28" s="5">
        <v>181</v>
      </c>
    </row>
    <row r="29" spans="1:2" ht="12.75">
      <c r="A29" s="2" t="s">
        <v>44</v>
      </c>
      <c r="B29" s="5">
        <v>195</v>
      </c>
    </row>
    <row r="30" spans="1:2" ht="12.75">
      <c r="A30" s="2" t="s">
        <v>45</v>
      </c>
      <c r="B30" s="5">
        <v>182</v>
      </c>
    </row>
    <row r="31" spans="1:2" ht="12.75">
      <c r="A31" s="2" t="s">
        <v>46</v>
      </c>
      <c r="B31" s="5">
        <v>194</v>
      </c>
    </row>
    <row r="32" spans="1:2" ht="12.75">
      <c r="A32" s="2" t="s">
        <v>47</v>
      </c>
      <c r="B32" s="5">
        <v>177</v>
      </c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B32"/>
  <sheetViews>
    <sheetView workbookViewId="0" topLeftCell="A1">
      <selection activeCell="D14" sqref="D14"/>
    </sheetView>
  </sheetViews>
  <sheetFormatPr defaultColWidth="11.421875" defaultRowHeight="12.75"/>
  <cols>
    <col min="1" max="1" width="7.57421875" style="0" customWidth="1"/>
    <col min="2" max="2" width="6.8515625" style="0" customWidth="1"/>
  </cols>
  <sheetData>
    <row r="1" ht="13.5" thickBot="1">
      <c r="A1" t="s">
        <v>0</v>
      </c>
    </row>
    <row r="2" spans="1:2" ht="14.25" thickBot="1" thickTop="1">
      <c r="A2" s="1" t="s">
        <v>64</v>
      </c>
      <c r="B2" s="1" t="s">
        <v>65</v>
      </c>
    </row>
    <row r="3" spans="1:2" ht="13.5" thickTop="1">
      <c r="A3" s="3" t="s">
        <v>4</v>
      </c>
      <c r="B3" s="4">
        <v>164</v>
      </c>
    </row>
    <row r="4" spans="1:2" ht="12.75">
      <c r="A4" s="2" t="s">
        <v>8</v>
      </c>
      <c r="B4" s="5">
        <v>175</v>
      </c>
    </row>
    <row r="5" spans="1:2" ht="12.75">
      <c r="A5" s="2" t="s">
        <v>9</v>
      </c>
      <c r="B5" s="5">
        <v>180</v>
      </c>
    </row>
    <row r="6" spans="1:2" ht="12.75">
      <c r="A6" s="2" t="s">
        <v>15</v>
      </c>
      <c r="B6" s="5">
        <v>160</v>
      </c>
    </row>
    <row r="7" spans="1:2" ht="12.75">
      <c r="A7" s="2" t="s">
        <v>17</v>
      </c>
      <c r="B7" s="5">
        <v>150</v>
      </c>
    </row>
    <row r="8" spans="1:2" ht="12.75">
      <c r="A8" s="2" t="s">
        <v>19</v>
      </c>
      <c r="B8" s="5">
        <v>185</v>
      </c>
    </row>
    <row r="9" spans="1:2" ht="12.75">
      <c r="A9" s="2" t="s">
        <v>21</v>
      </c>
      <c r="B9" s="5">
        <v>176</v>
      </c>
    </row>
    <row r="10" spans="1:2" ht="12.75">
      <c r="A10" s="2" t="s">
        <v>23</v>
      </c>
      <c r="B10" s="5">
        <v>156</v>
      </c>
    </row>
    <row r="11" spans="1:2" ht="12.75">
      <c r="A11" s="2" t="s">
        <v>25</v>
      </c>
      <c r="B11" s="5">
        <v>178</v>
      </c>
    </row>
    <row r="12" spans="1:2" ht="12.75">
      <c r="A12" s="2" t="s">
        <v>27</v>
      </c>
      <c r="B12" s="5">
        <v>173</v>
      </c>
    </row>
    <row r="13" spans="1:2" ht="12.75">
      <c r="A13" s="2" t="s">
        <v>28</v>
      </c>
      <c r="B13" s="5">
        <v>177</v>
      </c>
    </row>
    <row r="14" spans="1:2" ht="12.75">
      <c r="A14" s="2" t="s">
        <v>29</v>
      </c>
      <c r="B14" s="5">
        <v>161</v>
      </c>
    </row>
    <row r="15" spans="1:2" ht="12.75">
      <c r="A15" s="2" t="s">
        <v>30</v>
      </c>
      <c r="B15" s="5">
        <v>155</v>
      </c>
    </row>
    <row r="16" spans="1:2" ht="12.75">
      <c r="A16" s="2" t="s">
        <v>31</v>
      </c>
      <c r="B16" s="5">
        <v>175</v>
      </c>
    </row>
    <row r="17" spans="1:2" ht="12.75">
      <c r="A17" s="2" t="s">
        <v>32</v>
      </c>
      <c r="B17" s="5">
        <v>160</v>
      </c>
    </row>
    <row r="18" spans="1:2" ht="12.75">
      <c r="A18" s="2" t="s">
        <v>33</v>
      </c>
      <c r="B18" s="5">
        <v>198</v>
      </c>
    </row>
    <row r="19" spans="1:2" ht="12.75">
      <c r="A19" s="2" t="s">
        <v>34</v>
      </c>
      <c r="B19" s="5">
        <v>158</v>
      </c>
    </row>
    <row r="20" spans="1:2" ht="12.75">
      <c r="A20" s="2" t="s">
        <v>35</v>
      </c>
      <c r="B20" s="5">
        <v>188</v>
      </c>
    </row>
    <row r="21" spans="1:2" ht="12.75">
      <c r="A21" s="2" t="s">
        <v>36</v>
      </c>
      <c r="B21" s="5">
        <v>174</v>
      </c>
    </row>
    <row r="22" spans="1:2" ht="12.75">
      <c r="A22" s="2" t="s">
        <v>37</v>
      </c>
      <c r="B22" s="5">
        <v>178</v>
      </c>
    </row>
    <row r="23" spans="1:2" ht="12.75">
      <c r="A23" s="2" t="s">
        <v>38</v>
      </c>
      <c r="B23" s="5">
        <v>163</v>
      </c>
    </row>
    <row r="24" spans="1:2" ht="12.75">
      <c r="A24" s="2" t="s">
        <v>39</v>
      </c>
      <c r="B24" s="5">
        <v>181</v>
      </c>
    </row>
    <row r="25" spans="1:2" ht="12.75">
      <c r="A25" s="2" t="s">
        <v>40</v>
      </c>
      <c r="B25" s="5">
        <v>186</v>
      </c>
    </row>
    <row r="26" spans="1:2" ht="12.75">
      <c r="A26" s="2" t="s">
        <v>41</v>
      </c>
      <c r="B26" s="5">
        <v>167</v>
      </c>
    </row>
    <row r="27" spans="1:2" ht="12.75">
      <c r="A27" s="2" t="s">
        <v>42</v>
      </c>
      <c r="B27" s="5">
        <v>154</v>
      </c>
    </row>
    <row r="28" spans="1:2" ht="12.75">
      <c r="A28" s="2" t="s">
        <v>43</v>
      </c>
      <c r="B28" s="5">
        <v>181</v>
      </c>
    </row>
    <row r="29" spans="1:2" ht="12.75">
      <c r="A29" s="2" t="s">
        <v>44</v>
      </c>
      <c r="B29" s="5">
        <v>195</v>
      </c>
    </row>
    <row r="30" spans="1:2" ht="12.75">
      <c r="A30" s="2" t="s">
        <v>45</v>
      </c>
      <c r="B30" s="5">
        <v>180</v>
      </c>
    </row>
    <row r="31" spans="1:2" ht="12.75">
      <c r="A31" s="2" t="s">
        <v>46</v>
      </c>
      <c r="B31" s="5">
        <v>194</v>
      </c>
    </row>
    <row r="32" spans="1:2" ht="12.75">
      <c r="A32" s="2" t="s">
        <v>47</v>
      </c>
      <c r="B32" s="5">
        <v>168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B32"/>
  <sheetViews>
    <sheetView workbookViewId="0" topLeftCell="A1">
      <selection activeCell="F33" sqref="F33"/>
    </sheetView>
  </sheetViews>
  <sheetFormatPr defaultColWidth="11.421875" defaultRowHeight="12.75"/>
  <cols>
    <col min="1" max="1" width="7.421875" style="0" customWidth="1"/>
    <col min="2" max="2" width="6.7109375" style="0" customWidth="1"/>
  </cols>
  <sheetData>
    <row r="1" ht="13.5" thickBot="1">
      <c r="A1" t="s">
        <v>62</v>
      </c>
    </row>
    <row r="2" spans="1:2" ht="14.25" thickBot="1" thickTop="1">
      <c r="A2" s="1" t="s">
        <v>64</v>
      </c>
      <c r="B2" s="1" t="s">
        <v>65</v>
      </c>
    </row>
    <row r="3" spans="1:2" ht="13.5" thickTop="1">
      <c r="A3" s="3" t="s">
        <v>4</v>
      </c>
      <c r="B3" s="4">
        <v>183</v>
      </c>
    </row>
    <row r="4" spans="1:2" ht="12.75">
      <c r="A4" s="2" t="s">
        <v>8</v>
      </c>
      <c r="B4" s="5">
        <v>190</v>
      </c>
    </row>
    <row r="5" spans="1:2" ht="12.75">
      <c r="A5" s="2" t="s">
        <v>9</v>
      </c>
      <c r="B5" s="5">
        <v>167</v>
      </c>
    </row>
    <row r="6" spans="1:2" ht="12.75">
      <c r="A6" s="2" t="s">
        <v>15</v>
      </c>
      <c r="B6" s="5">
        <v>150</v>
      </c>
    </row>
    <row r="7" spans="1:2" ht="12.75">
      <c r="A7" s="2" t="s">
        <v>17</v>
      </c>
      <c r="B7" s="5">
        <v>174</v>
      </c>
    </row>
    <row r="8" spans="1:2" ht="12.75">
      <c r="A8" s="2" t="s">
        <v>19</v>
      </c>
      <c r="B8" s="5">
        <v>171</v>
      </c>
    </row>
    <row r="9" spans="1:2" ht="12.75">
      <c r="A9" s="2" t="s">
        <v>21</v>
      </c>
      <c r="B9" s="5">
        <v>187</v>
      </c>
    </row>
    <row r="10" spans="1:2" ht="12.75">
      <c r="A10" s="2" t="s">
        <v>23</v>
      </c>
      <c r="B10" s="5">
        <v>155</v>
      </c>
    </row>
    <row r="11" spans="1:2" ht="12.75">
      <c r="A11" s="2" t="s">
        <v>25</v>
      </c>
      <c r="B11" s="5">
        <v>170</v>
      </c>
    </row>
    <row r="12" spans="1:2" ht="12.75">
      <c r="A12" s="2" t="s">
        <v>27</v>
      </c>
      <c r="B12" s="5">
        <v>173</v>
      </c>
    </row>
    <row r="13" spans="1:2" ht="12.75">
      <c r="A13" s="2" t="s">
        <v>28</v>
      </c>
      <c r="B13" s="5">
        <v>177</v>
      </c>
    </row>
    <row r="14" spans="1:2" ht="12.75">
      <c r="A14" s="2" t="s">
        <v>29</v>
      </c>
      <c r="B14" s="5">
        <v>161</v>
      </c>
    </row>
    <row r="15" spans="1:2" ht="12.75">
      <c r="A15" s="2" t="s">
        <v>30</v>
      </c>
      <c r="B15" s="5">
        <v>163</v>
      </c>
    </row>
    <row r="16" spans="1:2" ht="12.75">
      <c r="A16" s="2" t="s">
        <v>31</v>
      </c>
      <c r="B16" s="5">
        <v>172</v>
      </c>
    </row>
    <row r="17" spans="1:2" ht="12.75">
      <c r="A17" s="2" t="s">
        <v>32</v>
      </c>
      <c r="B17" s="5">
        <v>160</v>
      </c>
    </row>
    <row r="18" spans="1:2" ht="12.75">
      <c r="A18" s="2" t="s">
        <v>33</v>
      </c>
      <c r="B18" s="5">
        <v>198</v>
      </c>
    </row>
    <row r="19" spans="1:2" ht="12.75">
      <c r="A19" s="2" t="s">
        <v>34</v>
      </c>
      <c r="B19" s="5">
        <v>175</v>
      </c>
    </row>
    <row r="20" spans="1:2" ht="12.75">
      <c r="A20" s="2" t="s">
        <v>35</v>
      </c>
      <c r="B20" s="5">
        <v>188</v>
      </c>
    </row>
    <row r="21" spans="1:2" ht="12.75">
      <c r="A21" s="2" t="s">
        <v>36</v>
      </c>
      <c r="B21" s="5">
        <v>176</v>
      </c>
    </row>
    <row r="22" spans="1:2" ht="12.75">
      <c r="A22" s="2" t="s">
        <v>37</v>
      </c>
      <c r="B22" s="5">
        <v>178</v>
      </c>
    </row>
    <row r="23" spans="1:2" ht="12.75">
      <c r="A23" s="2" t="s">
        <v>38</v>
      </c>
      <c r="B23" s="5">
        <v>163</v>
      </c>
    </row>
    <row r="24" spans="1:2" ht="12.75">
      <c r="A24" s="2" t="s">
        <v>39</v>
      </c>
      <c r="B24" s="5">
        <v>181</v>
      </c>
    </row>
    <row r="25" spans="1:2" ht="12.75">
      <c r="A25" s="2" t="s">
        <v>40</v>
      </c>
      <c r="B25" s="5">
        <v>186</v>
      </c>
    </row>
    <row r="26" spans="1:2" ht="12.75">
      <c r="A26" s="2" t="s">
        <v>41</v>
      </c>
      <c r="B26" s="5">
        <v>167</v>
      </c>
    </row>
    <row r="27" spans="1:2" ht="12.75">
      <c r="A27" s="2" t="s">
        <v>42</v>
      </c>
      <c r="B27" s="5">
        <v>163</v>
      </c>
    </row>
    <row r="28" spans="1:2" ht="12.75">
      <c r="A28" s="2" t="s">
        <v>43</v>
      </c>
      <c r="B28" s="5">
        <v>181</v>
      </c>
    </row>
    <row r="29" spans="1:2" ht="12.75">
      <c r="A29" s="2" t="s">
        <v>44</v>
      </c>
      <c r="B29" s="5">
        <v>195</v>
      </c>
    </row>
    <row r="30" spans="1:2" ht="12.75">
      <c r="A30" s="2" t="s">
        <v>45</v>
      </c>
      <c r="B30" s="5">
        <v>182</v>
      </c>
    </row>
    <row r="31" spans="1:2" ht="12.75">
      <c r="A31" s="2" t="s">
        <v>46</v>
      </c>
      <c r="B31" s="5">
        <v>194</v>
      </c>
    </row>
    <row r="32" spans="1:2" ht="12.75">
      <c r="A32" s="2" t="s">
        <v>47</v>
      </c>
      <c r="B32" s="5">
        <v>177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B32"/>
  <sheetViews>
    <sheetView workbookViewId="0" topLeftCell="A1">
      <selection activeCell="C10" sqref="C10"/>
    </sheetView>
  </sheetViews>
  <sheetFormatPr defaultColWidth="11.421875" defaultRowHeight="12.75"/>
  <cols>
    <col min="1" max="1" width="7.7109375" style="0" customWidth="1"/>
    <col min="2" max="2" width="6.7109375" style="0" customWidth="1"/>
  </cols>
  <sheetData>
    <row r="1" ht="13.5" thickBot="1">
      <c r="A1" t="s">
        <v>63</v>
      </c>
    </row>
    <row r="2" spans="1:2" ht="14.25" thickBot="1" thickTop="1">
      <c r="A2" s="1" t="s">
        <v>64</v>
      </c>
      <c r="B2" s="24" t="s">
        <v>65</v>
      </c>
    </row>
    <row r="3" spans="1:2" ht="13.5" thickTop="1">
      <c r="A3" s="3" t="s">
        <v>4</v>
      </c>
      <c r="B3" s="5">
        <f ca="1">ROUND(150+50*RAND(),0)</f>
        <v>165</v>
      </c>
    </row>
    <row r="4" spans="1:2" ht="12.75">
      <c r="A4" s="3" t="s">
        <v>8</v>
      </c>
      <c r="B4" s="5">
        <f aca="true" ca="1" t="shared" si="0" ref="B4:B32">ROUND(150+50*RAND(),0)</f>
        <v>161</v>
      </c>
    </row>
    <row r="5" spans="1:2" ht="12.75">
      <c r="A5" s="3" t="s">
        <v>9</v>
      </c>
      <c r="B5" s="5">
        <f ca="1" t="shared" si="0"/>
        <v>155</v>
      </c>
    </row>
    <row r="6" spans="1:2" ht="12.75">
      <c r="A6" s="3" t="s">
        <v>15</v>
      </c>
      <c r="B6" s="5">
        <f ca="1" t="shared" si="0"/>
        <v>160</v>
      </c>
    </row>
    <row r="7" spans="1:2" ht="12.75">
      <c r="A7" s="3" t="s">
        <v>17</v>
      </c>
      <c r="B7" s="5">
        <f ca="1" t="shared" si="0"/>
        <v>173</v>
      </c>
    </row>
    <row r="8" spans="1:2" ht="12.75">
      <c r="A8" s="3" t="s">
        <v>19</v>
      </c>
      <c r="B8" s="5">
        <f ca="1" t="shared" si="0"/>
        <v>193</v>
      </c>
    </row>
    <row r="9" spans="1:2" ht="12.75">
      <c r="A9" s="3" t="s">
        <v>21</v>
      </c>
      <c r="B9" s="5">
        <f ca="1" t="shared" si="0"/>
        <v>157</v>
      </c>
    </row>
    <row r="10" spans="1:2" ht="12.75">
      <c r="A10" s="3" t="s">
        <v>23</v>
      </c>
      <c r="B10" s="5">
        <f ca="1" t="shared" si="0"/>
        <v>165</v>
      </c>
    </row>
    <row r="11" spans="1:2" ht="12.75">
      <c r="A11" s="3" t="s">
        <v>25</v>
      </c>
      <c r="B11" s="5">
        <f ca="1" t="shared" si="0"/>
        <v>187</v>
      </c>
    </row>
    <row r="12" spans="1:2" ht="12.75">
      <c r="A12" s="3" t="s">
        <v>27</v>
      </c>
      <c r="B12" s="5">
        <f ca="1" t="shared" si="0"/>
        <v>167</v>
      </c>
    </row>
    <row r="13" spans="1:2" ht="12.75">
      <c r="A13" s="3" t="s">
        <v>28</v>
      </c>
      <c r="B13" s="5">
        <f ca="1" t="shared" si="0"/>
        <v>156</v>
      </c>
    </row>
    <row r="14" spans="1:2" ht="12.75">
      <c r="A14" s="3" t="s">
        <v>29</v>
      </c>
      <c r="B14" s="5">
        <f ca="1" t="shared" si="0"/>
        <v>187</v>
      </c>
    </row>
    <row r="15" spans="1:2" ht="12.75">
      <c r="A15" s="3" t="s">
        <v>30</v>
      </c>
      <c r="B15" s="5">
        <f ca="1" t="shared" si="0"/>
        <v>157</v>
      </c>
    </row>
    <row r="16" spans="1:2" ht="12.75">
      <c r="A16" s="3" t="s">
        <v>31</v>
      </c>
      <c r="B16" s="5">
        <f ca="1" t="shared" si="0"/>
        <v>155</v>
      </c>
    </row>
    <row r="17" spans="1:2" ht="12.75">
      <c r="A17" s="3" t="s">
        <v>32</v>
      </c>
      <c r="B17" s="5">
        <f ca="1" t="shared" si="0"/>
        <v>165</v>
      </c>
    </row>
    <row r="18" spans="1:2" ht="12.75">
      <c r="A18" s="3" t="s">
        <v>33</v>
      </c>
      <c r="B18" s="5">
        <f ca="1" t="shared" si="0"/>
        <v>163</v>
      </c>
    </row>
    <row r="19" spans="1:2" ht="12.75">
      <c r="A19" s="3" t="s">
        <v>34</v>
      </c>
      <c r="B19" s="5">
        <f ca="1" t="shared" si="0"/>
        <v>179</v>
      </c>
    </row>
    <row r="20" spans="1:2" ht="12.75">
      <c r="A20" s="3" t="s">
        <v>35</v>
      </c>
      <c r="B20" s="5">
        <f ca="1" t="shared" si="0"/>
        <v>181</v>
      </c>
    </row>
    <row r="21" spans="1:2" ht="12.75">
      <c r="A21" s="3" t="s">
        <v>36</v>
      </c>
      <c r="B21" s="5">
        <f ca="1" t="shared" si="0"/>
        <v>197</v>
      </c>
    </row>
    <row r="22" spans="1:2" ht="12.75">
      <c r="A22" s="3" t="s">
        <v>37</v>
      </c>
      <c r="B22" s="5">
        <f ca="1" t="shared" si="0"/>
        <v>186</v>
      </c>
    </row>
    <row r="23" spans="1:2" ht="12.75">
      <c r="A23" s="3" t="s">
        <v>38</v>
      </c>
      <c r="B23" s="5">
        <f ca="1" t="shared" si="0"/>
        <v>157</v>
      </c>
    </row>
    <row r="24" spans="1:2" ht="12.75">
      <c r="A24" s="3" t="s">
        <v>39</v>
      </c>
      <c r="B24" s="5">
        <f ca="1" t="shared" si="0"/>
        <v>164</v>
      </c>
    </row>
    <row r="25" spans="1:2" ht="12.75">
      <c r="A25" s="3" t="s">
        <v>40</v>
      </c>
      <c r="B25" s="5">
        <f ca="1" t="shared" si="0"/>
        <v>195</v>
      </c>
    </row>
    <row r="26" spans="1:2" ht="12.75">
      <c r="A26" s="3" t="s">
        <v>41</v>
      </c>
      <c r="B26" s="5">
        <f ca="1" t="shared" si="0"/>
        <v>169</v>
      </c>
    </row>
    <row r="27" spans="1:2" ht="12.75">
      <c r="A27" s="3" t="s">
        <v>42</v>
      </c>
      <c r="B27" s="5">
        <f ca="1" t="shared" si="0"/>
        <v>193</v>
      </c>
    </row>
    <row r="28" spans="1:2" ht="12.75">
      <c r="A28" s="3" t="s">
        <v>43</v>
      </c>
      <c r="B28" s="5">
        <f ca="1" t="shared" si="0"/>
        <v>183</v>
      </c>
    </row>
    <row r="29" spans="1:2" ht="12.75">
      <c r="A29" s="3" t="s">
        <v>44</v>
      </c>
      <c r="B29" s="5">
        <f ca="1" t="shared" si="0"/>
        <v>164</v>
      </c>
    </row>
    <row r="30" spans="1:2" ht="12.75">
      <c r="A30" s="3" t="s">
        <v>45</v>
      </c>
      <c r="B30" s="5">
        <f ca="1" t="shared" si="0"/>
        <v>178</v>
      </c>
    </row>
    <row r="31" spans="1:2" ht="12.75">
      <c r="A31" s="3" t="s">
        <v>46</v>
      </c>
      <c r="B31" s="5">
        <f ca="1" t="shared" si="0"/>
        <v>178</v>
      </c>
    </row>
    <row r="32" spans="1:2" ht="12.75">
      <c r="A32" s="3" t="s">
        <v>47</v>
      </c>
      <c r="B32" s="5">
        <f ca="1" t="shared" si="0"/>
        <v>178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Buret Daniel</dc:creator>
  <cp:keywords/>
  <dc:description/>
  <cp:lastModifiedBy>Votre nom d'utilisateur</cp:lastModifiedBy>
  <cp:lastPrinted>1999-01-07T20:23:58Z</cp:lastPrinted>
  <dcterms:created xsi:type="dcterms:W3CDTF">1998-12-02T12:46:50Z</dcterms:created>
  <dcterms:modified xsi:type="dcterms:W3CDTF">2009-03-26T08:44:11Z</dcterms:modified>
  <cp:category/>
  <cp:version/>
  <cp:contentType/>
  <cp:contentStatus/>
</cp:coreProperties>
</file>